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qilah_hamid\Downloads\Vital stats as of 21092023\"/>
    </mc:Choice>
  </mc:AlternateContent>
  <xr:revisionPtr revIDLastSave="0" documentId="13_ncr:1_{68B54AAF-60D9-4528-9661-F3129B477C60}" xr6:coauthVersionLast="36" xr6:coauthVersionMax="36" xr10:uidLastSave="{00000000-0000-0000-0000-000000000000}"/>
  <bookViews>
    <workbookView xWindow="0" yWindow="0" windowWidth="13200" windowHeight="115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K18" i="1" l="1"/>
  <c r="J18" i="1" l="1"/>
  <c r="I18" i="1" l="1"/>
  <c r="H18" i="1" l="1"/>
  <c r="G18" i="1" l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F12" i="1"/>
  <c r="E12" i="1"/>
  <c r="D12" i="1"/>
  <c r="C12" i="1"/>
  <c r="B12" i="1"/>
  <c r="F11" i="1"/>
  <c r="C11" i="1"/>
  <c r="F10" i="1"/>
  <c r="E10" i="1"/>
  <c r="D10" i="1"/>
  <c r="C10" i="1"/>
  <c r="B10" i="1"/>
  <c r="F9" i="1"/>
  <c r="D9" i="1"/>
  <c r="C9" i="1"/>
  <c r="B9" i="1"/>
  <c r="F8" i="1"/>
  <c r="E8" i="1"/>
  <c r="D8" i="1"/>
  <c r="C8" i="1"/>
  <c r="E7" i="1"/>
  <c r="D7" i="1"/>
  <c r="D18" i="1" s="1"/>
  <c r="C7" i="1"/>
  <c r="B7" i="1"/>
  <c r="E6" i="1"/>
  <c r="E5" i="1"/>
  <c r="E4" i="1"/>
  <c r="E18" i="1" l="1"/>
  <c r="F18" i="1"/>
  <c r="B18" i="1"/>
  <c r="C18" i="1"/>
</calcChain>
</file>

<file path=xl/sharedStrings.xml><?xml version="1.0" encoding="utf-8"?>
<sst xmlns="http://schemas.openxmlformats.org/spreadsheetml/2006/main" count="21" uniqueCount="14">
  <si>
    <t>Duration of Marriage (Year)</t>
  </si>
  <si>
    <t>Below 1</t>
  </si>
  <si>
    <t>10   -   14</t>
  </si>
  <si>
    <t>15   -   19</t>
  </si>
  <si>
    <t>20 and Above</t>
  </si>
  <si>
    <t>Not Stated</t>
  </si>
  <si>
    <t>-</t>
  </si>
  <si>
    <t>Total</t>
  </si>
  <si>
    <t xml:space="preserve"> Divorces by Duration of Marriage</t>
  </si>
  <si>
    <t xml:space="preserve"> - State Judiciary Department and Attorney General Chambers, Prime Minister's Office</t>
  </si>
  <si>
    <t xml:space="preserve">Source: </t>
  </si>
  <si>
    <t xml:space="preserve">Note:  </t>
  </si>
  <si>
    <t xml:space="preserve"> - (1)  Include Muslim and Civil divorces</t>
  </si>
  <si>
    <t xml:space="preserve"> - '-' means 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</si>
</sst>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/>
    <xf numFmtId="0" fontId="5" fillId="0" borderId="0" xfId="1" applyFont="1" applyFill="1" applyAlignment="1" applyProtection="1">
      <alignment horizontal="left" vertical="center"/>
    </xf>
    <xf numFmtId="0" fontId="5" fillId="0" borderId="0" xfId="1" applyFont="1" applyFill="1" applyAlignment="1" applyProtection="1">
      <alignment horizontal="left" vertical="center" indent="5"/>
    </xf>
    <xf numFmtId="164" fontId="1" fillId="0" borderId="1" xfId="1" applyNumberFormat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1" fillId="0" borderId="1" xfId="1" quotePrefix="1" applyNumberFormat="1" applyFont="1" applyFill="1" applyBorder="1" applyAlignment="1">
      <alignment horizontal="right" vertical="center" wrapText="1"/>
    </xf>
    <xf numFmtId="164" fontId="1" fillId="0" borderId="1" xfId="1" applyNumberFormat="1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 applyProtection="1">
      <alignment horizontal="right" vertical="center"/>
    </xf>
    <xf numFmtId="0" fontId="1" fillId="0" borderId="0" xfId="1" applyFont="1" applyFill="1" applyBorder="1" applyAlignment="1" applyProtection="1">
      <alignment vertical="center"/>
    </xf>
    <xf numFmtId="0" fontId="2" fillId="0" borderId="1" xfId="2" applyFont="1" applyFill="1" applyBorder="1" applyAlignment="1">
      <alignment horizontal="left" vertical="center"/>
    </xf>
    <xf numFmtId="0" fontId="1" fillId="0" borderId="1" xfId="1" applyFont="1" applyFill="1" applyBorder="1" applyAlignment="1" applyProtection="1">
      <alignment horizontal="left" vertical="center"/>
    </xf>
    <xf numFmtId="16" fontId="1" fillId="0" borderId="1" xfId="1" quotePrefix="1" applyNumberFormat="1" applyFont="1" applyFill="1" applyBorder="1" applyAlignment="1" applyProtection="1">
      <alignment horizontal="left" vertical="center"/>
    </xf>
    <xf numFmtId="0" fontId="1" fillId="0" borderId="1" xfId="1" quotePrefix="1" applyFont="1" applyFill="1" applyBorder="1" applyAlignment="1" applyProtection="1">
      <alignment horizontal="left" vertical="center"/>
    </xf>
    <xf numFmtId="0" fontId="2" fillId="0" borderId="1" xfId="1" applyFont="1" applyFill="1" applyBorder="1" applyAlignment="1" applyProtection="1">
      <alignment horizontal="left" vertical="center"/>
    </xf>
    <xf numFmtId="0" fontId="1" fillId="0" borderId="0" xfId="1" applyFont="1" applyFill="1" applyAlignment="1" applyProtection="1">
      <alignment horizontal="left" vertical="center"/>
    </xf>
    <xf numFmtId="164" fontId="1" fillId="0" borderId="3" xfId="1" applyNumberFormat="1" applyFont="1" applyFill="1" applyBorder="1" applyAlignment="1">
      <alignment horizontal="right" vertical="center"/>
    </xf>
    <xf numFmtId="164" fontId="4" fillId="0" borderId="3" xfId="1" applyNumberFormat="1" applyFont="1" applyFill="1" applyBorder="1" applyAlignment="1">
      <alignment horizontal="right" vertical="center"/>
    </xf>
    <xf numFmtId="164" fontId="4" fillId="0" borderId="3" xfId="1" applyNumberFormat="1" applyFont="1" applyFill="1" applyBorder="1" applyAlignment="1">
      <alignment horizontal="right" vertical="center" wrapText="1"/>
    </xf>
    <xf numFmtId="3" fontId="1" fillId="2" borderId="2" xfId="3" applyNumberFormat="1" applyFont="1" applyFill="1" applyBorder="1" applyAlignment="1">
      <alignment horizontal="right"/>
    </xf>
    <xf numFmtId="3" fontId="1" fillId="2" borderId="2" xfId="4" applyNumberFormat="1" applyFont="1" applyFill="1" applyBorder="1" applyAlignment="1"/>
    <xf numFmtId="3" fontId="1" fillId="2" borderId="2" xfId="1" applyNumberFormat="1" applyFont="1" applyFill="1" applyBorder="1" applyAlignment="1">
      <alignment horizontal="right" vertical="center"/>
    </xf>
    <xf numFmtId="3" fontId="1" fillId="2" borderId="2" xfId="1" applyNumberFormat="1" applyFont="1" applyFill="1" applyBorder="1" applyAlignment="1">
      <alignment vertical="center"/>
    </xf>
    <xf numFmtId="0" fontId="2" fillId="0" borderId="0" xfId="1" applyFont="1" applyFill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</cellXfs>
  <cellStyles count="5">
    <cellStyle name="Normal" xfId="0" builtinId="0"/>
    <cellStyle name="Normal 2 2 2" xfId="2" xr:uid="{00000000-0005-0000-0000-000001000000}"/>
    <cellStyle name="Normal 2_1.8" xfId="3" xr:uid="{00000000-0005-0000-0000-000002000000}"/>
    <cellStyle name="Normal 3 2" xfId="4" xr:uid="{00000000-0005-0000-0000-000003000000}"/>
    <cellStyle name="Normal_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Normal="100" workbookViewId="0">
      <selection sqref="A1:K1"/>
    </sheetView>
  </sheetViews>
  <sheetFormatPr defaultColWidth="12.5703125" defaultRowHeight="16.5" customHeight="1" x14ac:dyDescent="0.2"/>
  <cols>
    <col min="1" max="1" width="29.7109375" style="3" customWidth="1"/>
    <col min="2" max="6" width="10.140625" style="3" customWidth="1"/>
    <col min="7" max="12" width="10" style="3" customWidth="1"/>
    <col min="13" max="16384" width="12.5703125" style="3"/>
  </cols>
  <sheetData>
    <row r="1" spans="1:12" ht="15.75" customHeight="1" x14ac:dyDescent="0.2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ht="16.5" customHeight="1" x14ac:dyDescent="0.2">
      <c r="A2" s="1"/>
      <c r="B2" s="1"/>
      <c r="C2" s="1"/>
      <c r="D2" s="1"/>
      <c r="E2" s="1"/>
      <c r="F2" s="1"/>
    </row>
    <row r="3" spans="1:12" ht="15.75" x14ac:dyDescent="0.2">
      <c r="A3" s="13" t="s">
        <v>0</v>
      </c>
      <c r="B3" s="27">
        <v>2012</v>
      </c>
      <c r="C3" s="27">
        <v>2013</v>
      </c>
      <c r="D3" s="27">
        <v>2014</v>
      </c>
      <c r="E3" s="27">
        <v>2015</v>
      </c>
      <c r="F3" s="27">
        <v>2016</v>
      </c>
      <c r="G3" s="27">
        <v>2017</v>
      </c>
      <c r="H3" s="27">
        <v>2018</v>
      </c>
      <c r="I3" s="28">
        <v>2019</v>
      </c>
      <c r="J3" s="29">
        <v>2020</v>
      </c>
      <c r="K3" s="29">
        <v>2021</v>
      </c>
      <c r="L3" s="29">
        <v>2022</v>
      </c>
    </row>
    <row r="4" spans="1:12" ht="16.5" customHeight="1" x14ac:dyDescent="0.2">
      <c r="A4" s="14" t="s">
        <v>1</v>
      </c>
      <c r="B4" s="6">
        <v>4</v>
      </c>
      <c r="C4" s="6">
        <v>9</v>
      </c>
      <c r="D4" s="6">
        <v>5</v>
      </c>
      <c r="E4" s="6">
        <f>15+1</f>
        <v>16</v>
      </c>
      <c r="F4" s="6">
        <v>5</v>
      </c>
      <c r="G4" s="6">
        <v>9</v>
      </c>
      <c r="H4" s="6">
        <v>2</v>
      </c>
      <c r="I4" s="19">
        <v>8</v>
      </c>
      <c r="J4" s="22">
        <v>1</v>
      </c>
      <c r="K4" s="24" t="s">
        <v>6</v>
      </c>
      <c r="L4" s="24" t="s">
        <v>6</v>
      </c>
    </row>
    <row r="5" spans="1:12" ht="16.5" customHeight="1" x14ac:dyDescent="0.2">
      <c r="A5" s="14">
        <v>1</v>
      </c>
      <c r="B5" s="6">
        <v>17</v>
      </c>
      <c r="C5" s="6">
        <v>18</v>
      </c>
      <c r="D5" s="6">
        <v>18</v>
      </c>
      <c r="E5" s="6">
        <f>16+3</f>
        <v>19</v>
      </c>
      <c r="F5" s="6">
        <v>27</v>
      </c>
      <c r="G5" s="7">
        <v>18</v>
      </c>
      <c r="H5" s="7">
        <v>13</v>
      </c>
      <c r="I5" s="20">
        <v>23</v>
      </c>
      <c r="J5" s="22">
        <v>39</v>
      </c>
      <c r="K5" s="22">
        <v>29</v>
      </c>
      <c r="L5" s="22">
        <v>44</v>
      </c>
    </row>
    <row r="6" spans="1:12" ht="16.5" customHeight="1" x14ac:dyDescent="0.2">
      <c r="A6" s="14">
        <v>2</v>
      </c>
      <c r="B6" s="6">
        <v>22</v>
      </c>
      <c r="C6" s="6">
        <v>26</v>
      </c>
      <c r="D6" s="6">
        <v>19</v>
      </c>
      <c r="E6" s="6">
        <f>31+1</f>
        <v>32</v>
      </c>
      <c r="F6" s="6">
        <v>31</v>
      </c>
      <c r="G6" s="7">
        <v>30</v>
      </c>
      <c r="H6" s="7">
        <v>24</v>
      </c>
      <c r="I6" s="20">
        <v>34</v>
      </c>
      <c r="J6" s="22">
        <v>32</v>
      </c>
      <c r="K6" s="22">
        <v>23</v>
      </c>
      <c r="L6" s="22">
        <v>36</v>
      </c>
    </row>
    <row r="7" spans="1:12" ht="16.5" customHeight="1" x14ac:dyDescent="0.2">
      <c r="A7" s="14">
        <v>3</v>
      </c>
      <c r="B7" s="6">
        <f>33+2</f>
        <v>35</v>
      </c>
      <c r="C7" s="6">
        <f>37+1</f>
        <v>38</v>
      </c>
      <c r="D7" s="6">
        <f>37+1</f>
        <v>38</v>
      </c>
      <c r="E7" s="6">
        <f>34+2</f>
        <v>36</v>
      </c>
      <c r="F7" s="6">
        <v>37</v>
      </c>
      <c r="G7" s="7">
        <v>49</v>
      </c>
      <c r="H7" s="7">
        <v>44</v>
      </c>
      <c r="I7" s="20">
        <v>28</v>
      </c>
      <c r="J7" s="22">
        <v>32</v>
      </c>
      <c r="K7" s="22">
        <v>24</v>
      </c>
      <c r="L7" s="22">
        <v>33</v>
      </c>
    </row>
    <row r="8" spans="1:12" ht="16.5" customHeight="1" x14ac:dyDescent="0.2">
      <c r="A8" s="14">
        <v>4</v>
      </c>
      <c r="B8" s="6">
        <v>28</v>
      </c>
      <c r="C8" s="6">
        <f>34+5</f>
        <v>39</v>
      </c>
      <c r="D8" s="6">
        <f>32+1</f>
        <v>33</v>
      </c>
      <c r="E8" s="6">
        <f>36+1</f>
        <v>37</v>
      </c>
      <c r="F8" s="6">
        <f>37+2</f>
        <v>39</v>
      </c>
      <c r="G8" s="7">
        <v>45</v>
      </c>
      <c r="H8" s="7">
        <v>38</v>
      </c>
      <c r="I8" s="20">
        <v>39</v>
      </c>
      <c r="J8" s="22">
        <v>24</v>
      </c>
      <c r="K8" s="22">
        <v>20</v>
      </c>
      <c r="L8" s="22">
        <v>28</v>
      </c>
    </row>
    <row r="9" spans="1:12" ht="16.5" customHeight="1" x14ac:dyDescent="0.2">
      <c r="A9" s="14">
        <v>5</v>
      </c>
      <c r="B9" s="6">
        <f>42+2</f>
        <v>44</v>
      </c>
      <c r="C9" s="6">
        <f>28+1</f>
        <v>29</v>
      </c>
      <c r="D9" s="6">
        <f>36+1</f>
        <v>37</v>
      </c>
      <c r="E9" s="6">
        <v>33</v>
      </c>
      <c r="F9" s="6">
        <f>32+1</f>
        <v>33</v>
      </c>
      <c r="G9" s="7">
        <v>47</v>
      </c>
      <c r="H9" s="7">
        <v>42</v>
      </c>
      <c r="I9" s="20">
        <v>52</v>
      </c>
      <c r="J9" s="22">
        <v>49</v>
      </c>
      <c r="K9" s="22">
        <v>24</v>
      </c>
      <c r="L9" s="22">
        <v>44</v>
      </c>
    </row>
    <row r="10" spans="1:12" ht="16.5" customHeight="1" x14ac:dyDescent="0.2">
      <c r="A10" s="14">
        <v>6</v>
      </c>
      <c r="B10" s="6">
        <f>28+2</f>
        <v>30</v>
      </c>
      <c r="C10" s="6">
        <f>34+1</f>
        <v>35</v>
      </c>
      <c r="D10" s="6">
        <f>27+1</f>
        <v>28</v>
      </c>
      <c r="E10" s="6">
        <f>39+2</f>
        <v>41</v>
      </c>
      <c r="F10" s="6">
        <f>37+3</f>
        <v>40</v>
      </c>
      <c r="G10" s="7">
        <v>49</v>
      </c>
      <c r="H10" s="7">
        <v>37</v>
      </c>
      <c r="I10" s="20">
        <v>43</v>
      </c>
      <c r="J10" s="22">
        <v>41</v>
      </c>
      <c r="K10" s="22">
        <v>30</v>
      </c>
      <c r="L10" s="22">
        <v>26</v>
      </c>
    </row>
    <row r="11" spans="1:12" ht="16.5" customHeight="1" x14ac:dyDescent="0.2">
      <c r="A11" s="14">
        <v>7</v>
      </c>
      <c r="B11" s="6">
        <v>25</v>
      </c>
      <c r="C11" s="6">
        <f>31+2</f>
        <v>33</v>
      </c>
      <c r="D11" s="6">
        <v>36</v>
      </c>
      <c r="E11" s="6">
        <v>25</v>
      </c>
      <c r="F11" s="6">
        <f>42+1</f>
        <v>43</v>
      </c>
      <c r="G11" s="7">
        <v>26</v>
      </c>
      <c r="H11" s="7">
        <v>32</v>
      </c>
      <c r="I11" s="20">
        <v>37</v>
      </c>
      <c r="J11" s="22">
        <v>40</v>
      </c>
      <c r="K11" s="22">
        <v>33</v>
      </c>
      <c r="L11" s="22">
        <v>37</v>
      </c>
    </row>
    <row r="12" spans="1:12" ht="16.5" customHeight="1" x14ac:dyDescent="0.2">
      <c r="A12" s="14">
        <v>8</v>
      </c>
      <c r="B12" s="6">
        <f>35+2</f>
        <v>37</v>
      </c>
      <c r="C12" s="6">
        <f>26+3</f>
        <v>29</v>
      </c>
      <c r="D12" s="6">
        <f>26+3</f>
        <v>29</v>
      </c>
      <c r="E12" s="6">
        <f>23+1</f>
        <v>24</v>
      </c>
      <c r="F12" s="6">
        <f>38+1</f>
        <v>39</v>
      </c>
      <c r="G12" s="7">
        <v>29</v>
      </c>
      <c r="H12" s="7">
        <v>37</v>
      </c>
      <c r="I12" s="20">
        <v>30</v>
      </c>
      <c r="J12" s="22">
        <v>37</v>
      </c>
      <c r="K12" s="22">
        <v>36</v>
      </c>
      <c r="L12" s="22">
        <v>39</v>
      </c>
    </row>
    <row r="13" spans="1:12" ht="16.5" customHeight="1" x14ac:dyDescent="0.2">
      <c r="A13" s="14">
        <v>9</v>
      </c>
      <c r="B13" s="6">
        <v>36</v>
      </c>
      <c r="C13" s="6">
        <f>24+1</f>
        <v>25</v>
      </c>
      <c r="D13" s="6">
        <f>20+1</f>
        <v>21</v>
      </c>
      <c r="E13" s="6">
        <f>26+6</f>
        <v>32</v>
      </c>
      <c r="F13" s="6">
        <f>22+1</f>
        <v>23</v>
      </c>
      <c r="G13" s="7">
        <v>39</v>
      </c>
      <c r="H13" s="7">
        <v>25</v>
      </c>
      <c r="I13" s="20">
        <v>28</v>
      </c>
      <c r="J13" s="22">
        <v>38</v>
      </c>
      <c r="K13" s="22">
        <v>21</v>
      </c>
      <c r="L13" s="22">
        <v>36</v>
      </c>
    </row>
    <row r="14" spans="1:12" ht="16.5" customHeight="1" x14ac:dyDescent="0.2">
      <c r="A14" s="15" t="s">
        <v>2</v>
      </c>
      <c r="B14" s="6">
        <f>130+6</f>
        <v>136</v>
      </c>
      <c r="C14" s="6">
        <f>96+6</f>
        <v>102</v>
      </c>
      <c r="D14" s="6">
        <f>93+8</f>
        <v>101</v>
      </c>
      <c r="E14" s="6">
        <f>105+3</f>
        <v>108</v>
      </c>
      <c r="F14" s="6">
        <f>88+5</f>
        <v>93</v>
      </c>
      <c r="G14" s="7">
        <v>108</v>
      </c>
      <c r="H14" s="7">
        <v>107</v>
      </c>
      <c r="I14" s="20">
        <v>117</v>
      </c>
      <c r="J14" s="22">
        <v>142</v>
      </c>
      <c r="K14" s="22">
        <v>78</v>
      </c>
      <c r="L14" s="22">
        <v>111</v>
      </c>
    </row>
    <row r="15" spans="1:12" ht="16.5" customHeight="1" x14ac:dyDescent="0.2">
      <c r="A15" s="16" t="s">
        <v>3</v>
      </c>
      <c r="B15" s="6">
        <f>64+12</f>
        <v>76</v>
      </c>
      <c r="C15" s="6">
        <f>62+4</f>
        <v>66</v>
      </c>
      <c r="D15" s="6">
        <f>62+3</f>
        <v>65</v>
      </c>
      <c r="E15" s="6">
        <f>64+1</f>
        <v>65</v>
      </c>
      <c r="F15" s="6">
        <f>71+2</f>
        <v>73</v>
      </c>
      <c r="G15" s="7">
        <v>89</v>
      </c>
      <c r="H15" s="7">
        <v>66</v>
      </c>
      <c r="I15" s="20">
        <v>85</v>
      </c>
      <c r="J15" s="23">
        <v>66</v>
      </c>
      <c r="K15" s="23">
        <v>52</v>
      </c>
      <c r="L15" s="23">
        <v>71</v>
      </c>
    </row>
    <row r="16" spans="1:12" ht="16.5" customHeight="1" x14ac:dyDescent="0.2">
      <c r="A16" s="14" t="s">
        <v>4</v>
      </c>
      <c r="B16" s="6">
        <f>73+6</f>
        <v>79</v>
      </c>
      <c r="C16" s="6">
        <f>44+9</f>
        <v>53</v>
      </c>
      <c r="D16" s="6">
        <f>81+9</f>
        <v>90</v>
      </c>
      <c r="E16" s="6">
        <v>77</v>
      </c>
      <c r="F16" s="6">
        <v>83</v>
      </c>
      <c r="G16" s="7">
        <v>92</v>
      </c>
      <c r="H16" s="7">
        <v>77</v>
      </c>
      <c r="I16" s="20">
        <v>93</v>
      </c>
      <c r="J16" s="23">
        <v>76</v>
      </c>
      <c r="K16" s="23">
        <v>63</v>
      </c>
      <c r="L16" s="23">
        <v>83</v>
      </c>
    </row>
    <row r="17" spans="1:12" ht="16.5" customHeight="1" x14ac:dyDescent="0.2">
      <c r="A17" s="14" t="s">
        <v>5</v>
      </c>
      <c r="B17" s="8">
        <v>1</v>
      </c>
      <c r="C17" s="9" t="s">
        <v>6</v>
      </c>
      <c r="D17" s="9">
        <v>2</v>
      </c>
      <c r="E17" s="9" t="s">
        <v>6</v>
      </c>
      <c r="F17" s="9" t="s">
        <v>6</v>
      </c>
      <c r="G17" s="10">
        <v>2</v>
      </c>
      <c r="H17" s="10">
        <v>8</v>
      </c>
      <c r="I17" s="21">
        <v>21</v>
      </c>
      <c r="J17" s="24" t="s">
        <v>6</v>
      </c>
      <c r="K17" s="24" t="s">
        <v>6</v>
      </c>
      <c r="L17" s="24" t="s">
        <v>6</v>
      </c>
    </row>
    <row r="18" spans="1:12" ht="15.75" x14ac:dyDescent="0.2">
      <c r="A18" s="17" t="s">
        <v>7</v>
      </c>
      <c r="B18" s="9">
        <f t="shared" ref="B18:G18" si="0">SUM(B4:B17)</f>
        <v>570</v>
      </c>
      <c r="C18" s="9">
        <f t="shared" si="0"/>
        <v>502</v>
      </c>
      <c r="D18" s="9">
        <f t="shared" si="0"/>
        <v>522</v>
      </c>
      <c r="E18" s="9">
        <f t="shared" si="0"/>
        <v>545</v>
      </c>
      <c r="F18" s="9">
        <f t="shared" si="0"/>
        <v>566</v>
      </c>
      <c r="G18" s="10">
        <f t="shared" si="0"/>
        <v>632</v>
      </c>
      <c r="H18" s="10">
        <f t="shared" ref="H18:I18" si="1">SUM(H4:H17)</f>
        <v>552</v>
      </c>
      <c r="I18" s="21">
        <f t="shared" si="1"/>
        <v>638</v>
      </c>
      <c r="J18" s="25">
        <f>SUM(J4:J17)</f>
        <v>617</v>
      </c>
      <c r="K18" s="25">
        <f>SUM(K4:K17)</f>
        <v>433</v>
      </c>
      <c r="L18" s="25">
        <f>SUM(L4:L17)</f>
        <v>588</v>
      </c>
    </row>
    <row r="19" spans="1:12" ht="16.5" customHeight="1" x14ac:dyDescent="0.2">
      <c r="A19" s="11"/>
      <c r="B19" s="1"/>
      <c r="C19" s="1"/>
      <c r="D19" s="1"/>
      <c r="E19" s="1"/>
      <c r="F19" s="1"/>
    </row>
    <row r="20" spans="1:12" ht="16.5" customHeight="1" x14ac:dyDescent="0.2">
      <c r="A20" s="12" t="s">
        <v>10</v>
      </c>
      <c r="B20" s="1"/>
      <c r="C20" s="1"/>
      <c r="D20" s="1"/>
      <c r="E20" s="1"/>
      <c r="F20" s="1"/>
    </row>
    <row r="21" spans="1:12" ht="16.5" customHeight="1" x14ac:dyDescent="0.2">
      <c r="A21" s="12" t="s">
        <v>9</v>
      </c>
      <c r="B21" s="1"/>
      <c r="C21" s="1"/>
      <c r="D21" s="1"/>
      <c r="E21" s="1"/>
      <c r="F21" s="1"/>
    </row>
    <row r="22" spans="1:12" ht="16.5" customHeight="1" x14ac:dyDescent="0.2">
      <c r="A22" s="1" t="s">
        <v>11</v>
      </c>
      <c r="B22" s="1"/>
      <c r="C22" s="1"/>
      <c r="D22" s="1"/>
      <c r="E22" s="1"/>
      <c r="F22" s="1"/>
    </row>
    <row r="23" spans="1:12" ht="16.5" customHeight="1" x14ac:dyDescent="0.2">
      <c r="A23" s="18" t="s">
        <v>12</v>
      </c>
      <c r="B23" s="2"/>
      <c r="C23" s="2"/>
      <c r="D23" s="2"/>
      <c r="E23" s="2"/>
      <c r="F23" s="2"/>
    </row>
    <row r="24" spans="1:12" ht="16.5" customHeight="1" x14ac:dyDescent="0.2">
      <c r="A24" s="18" t="s">
        <v>13</v>
      </c>
      <c r="B24" s="2"/>
      <c r="C24" s="2"/>
      <c r="D24" s="2"/>
      <c r="E24" s="2"/>
      <c r="F24" s="2"/>
    </row>
    <row r="25" spans="1:12" ht="16.5" customHeight="1" x14ac:dyDescent="0.2">
      <c r="A25" s="4"/>
      <c r="B25" s="2"/>
      <c r="C25" s="2"/>
      <c r="D25" s="2"/>
      <c r="E25" s="2"/>
      <c r="F25" s="2"/>
    </row>
    <row r="26" spans="1:12" ht="16.5" customHeight="1" x14ac:dyDescent="0.2">
      <c r="A26" s="5"/>
      <c r="B26" s="2"/>
      <c r="C26" s="2"/>
      <c r="D26" s="2"/>
      <c r="E26" s="2"/>
      <c r="F26" s="2"/>
    </row>
  </sheetData>
  <mergeCells count="1">
    <mergeCell ref="A1:K1"/>
  </mergeCells>
  <pageMargins left="0.7" right="0.7" top="0.75" bottom="0.75" header="0.3" footer="0.3"/>
  <pageSetup orientation="portrait" verticalDpi="300" r:id="rId1"/>
  <ignoredErrors>
    <ignoredError sqref="G18:I1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UTZWJRNMN37P-1071157593-4095</_dlc_DocId>
    <_dlc_DocIdUrl xmlns="3eb395c1-c26a-485a-a474-2edaaa77b21c">
      <Url>http://deps-mofe-pro.egc.gov.bn/_layouts/15/DocIdRedir.aspx?ID=UTZWJRNMN37P-1071157593-4095</Url>
      <Description>UTZWJRNMN37P-1071157593-4095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852782-62A2-49F2-BCAE-BD5DE7FEF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F28649-CDCB-47C4-A366-DB0F8B757D2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AFE5DBB-1BA5-4D2B-B44B-1B8619BAB712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3eb395c1-c26a-485a-a474-2edaaa77b21c"/>
  </ds:schemaRefs>
</ds:datastoreItem>
</file>

<file path=customXml/itemProps4.xml><?xml version="1.0" encoding="utf-8"?>
<ds:datastoreItem xmlns:ds="http://schemas.openxmlformats.org/officeDocument/2006/customXml" ds:itemID="{984BB00C-BF37-4B6E-861C-B530F5159C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395c1-c26a-485a-a474-2edaaa77b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2019-01-24T07:05:01Z</dcterms:created>
  <dcterms:modified xsi:type="dcterms:W3CDTF">2023-09-21T06:00:02Z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d900a8ea-25b3-4e18-ad8a-7e75a82a3551</vt:lpwstr>
  </property>
</Properties>
</file>